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tabRatio="200" activeTab="1"/>
  </bookViews>
  <sheets>
    <sheet name="СКЭ" sheetId="1" r:id="rId1"/>
    <sheet name="СОФ" sheetId="2" r:id="rId2"/>
  </sheets>
  <definedNames>
    <definedName name="_xlnm.Print_Area" localSheetId="0">'СКЭ'!$A$1:$K$12</definedName>
    <definedName name="_xlnm.Print_Area" localSheetId="1">'СОФ'!$A$1:$K$18</definedName>
  </definedNames>
  <calcPr calcMode="autoNoTable" fullCalcOnLoad="1"/>
</workbook>
</file>

<file path=xl/sharedStrings.xml><?xml version="1.0" encoding="utf-8"?>
<sst xmlns="http://schemas.openxmlformats.org/spreadsheetml/2006/main" count="64" uniqueCount="32">
  <si>
    <t>Период</t>
  </si>
  <si>
    <t>в том числе: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</si>
  <si>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</si>
  <si>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</si>
  <si>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</si>
  <si>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</si>
  <si>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</si>
  <si>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</si>
  <si>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</si>
  <si>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</si>
  <si>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</si>
  <si>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</si>
  <si>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</si>
  <si>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</si>
  <si>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</si>
  <si>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</si>
  <si>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</si>
  <si>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</si>
  <si>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Объём фактического пикового потребления мощности</t>
  </si>
  <si>
    <t>МВт</t>
  </si>
  <si>
    <t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и 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</si>
  <si>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Фактический объем электрической энергии, покупаемой АО "Севкавказэнерго" с разбивкой по объемам, купленным на оптовом и розничном  рынках.</t>
  </si>
  <si>
    <t>Фактический объём покупки электрической энергии</t>
  </si>
  <si>
    <t>Объем электрической энергии, покупаемой на розничном рынке (п.49 б, абзац 11)</t>
  </si>
  <si>
    <t xml:space="preserve">Объем электрической энергии, покупаемой на оптовом рынке </t>
  </si>
  <si>
    <t xml:space="preserve">Объем электрической энергии, покупаемой на оптовом рынке в секторе свободной торговли (РСВ, БР) </t>
  </si>
  <si>
    <t xml:space="preserve">Объем электрической энергии, покупаемой на оптовом рынке в регулируемом секторе (РД) </t>
  </si>
  <si>
    <t xml:space="preserve">Объем электрической энергии, покупаемой по двухсторонним договорам купли-продажи </t>
  </si>
  <si>
    <t>на оптовом рынке (п.49 б, абзац 6)</t>
  </si>
  <si>
    <t>на розничном рынке (п.49, б абзац 7)</t>
  </si>
  <si>
    <t xml:space="preserve">Объём мощности, приобретённой по регулируемым договорам </t>
  </si>
  <si>
    <t>Фактический объем электрической энергии, покупаемой ПАО ""Россети Северный Кавказ"-"Севкавказэнерго" с разбивкой по объемам, купленным на оптовом и розничном  рынках.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</si>
</sst>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0.0000"/>
    <numFmt numFmtId="186" formatCode="[$-419]mmmm\ yyyy;@"/>
    <numFmt numFmtId="187" formatCode="#,##0.00_ ;\-#,##0.00\ "/>
    <numFmt numFmtId="188" formatCode="_-* #,##0.00000000000_р_._-;\-* #,##0.00000000000_р_._-;_-* &quot;-&quot;??_р_._-;_-@_-"/>
    <numFmt numFmtId="189" formatCode="0.0%"/>
    <numFmt numFmtId="190" formatCode="#,##0.0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2" fillId="32" borderId="11" applyNumberFormat="0" applyAlignment="0" applyProtection="0"/>
    <xf numFmtId="0" fontId="13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6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34" borderId="0" applyNumberFormat="0" applyBorder="0" applyAlignment="0" applyProtection="0"/>
    <xf numFmtId="0" fontId="2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5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36" borderId="18" applyNumberFormat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2" fillId="0" borderId="0" xfId="0" applyFont="1" applyAlignment="1">
      <alignment vertical="center" wrapText="1"/>
    </xf>
    <xf numFmtId="0" fontId="5" fillId="0" borderId="20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9" fillId="0" borderId="22" xfId="80" applyFont="1" applyFill="1" applyBorder="1" applyAlignment="1">
      <alignment horizontal="center" vertical="center" wrapText="1"/>
      <protection/>
    </xf>
    <xf numFmtId="0" fontId="9" fillId="0" borderId="23" xfId="80" applyFont="1" applyFill="1" applyBorder="1" applyAlignment="1">
      <alignment horizontal="center" vertical="center" wrapText="1"/>
      <protection/>
    </xf>
    <xf numFmtId="0" fontId="9" fillId="0" borderId="24" xfId="80" applyFont="1" applyFill="1" applyBorder="1" applyAlignment="1">
      <alignment horizontal="center" vertical="center" wrapText="1"/>
      <protection/>
    </xf>
    <xf numFmtId="171" fontId="3" fillId="0" borderId="19" xfId="116" applyNumberFormat="1" applyFont="1" applyBorder="1" applyAlignment="1">
      <alignment horizontal="right"/>
    </xf>
    <xf numFmtId="171" fontId="3" fillId="0" borderId="19" xfId="116" applyFont="1" applyBorder="1" applyAlignment="1">
      <alignment horizontal="right"/>
    </xf>
    <xf numFmtId="171" fontId="3" fillId="0" borderId="25" xfId="116" applyFont="1" applyBorder="1" applyAlignment="1">
      <alignment horizontal="right"/>
    </xf>
    <xf numFmtId="171" fontId="3" fillId="0" borderId="25" xfId="116" applyFont="1" applyFill="1" applyBorder="1" applyAlignment="1">
      <alignment horizontal="right"/>
    </xf>
    <xf numFmtId="171" fontId="9" fillId="0" borderId="26" xfId="116" applyFont="1" applyBorder="1" applyAlignment="1">
      <alignment horizontal="right"/>
    </xf>
    <xf numFmtId="171" fontId="9" fillId="0" borderId="26" xfId="116" applyNumberFormat="1" applyFont="1" applyBorder="1" applyAlignment="1">
      <alignment horizontal="right"/>
    </xf>
    <xf numFmtId="171" fontId="9" fillId="0" borderId="27" xfId="116" applyNumberFormat="1" applyFont="1" applyBorder="1" applyAlignment="1">
      <alignment horizontal="right"/>
    </xf>
    <xf numFmtId="171" fontId="3" fillId="0" borderId="19" xfId="116" applyFont="1" applyFill="1" applyBorder="1" applyAlignment="1">
      <alignment horizontal="right"/>
    </xf>
    <xf numFmtId="171" fontId="53" fillId="0" borderId="0" xfId="0" applyNumberFormat="1" applyFont="1" applyAlignment="1">
      <alignment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2" xfId="80" applyFont="1" applyFill="1" applyBorder="1" applyAlignment="1">
      <alignment horizontal="center" vertical="center" wrapText="1"/>
      <protection/>
    </xf>
    <xf numFmtId="0" fontId="9" fillId="0" borderId="23" xfId="80" applyFont="1" applyFill="1" applyBorder="1" applyAlignment="1">
      <alignment horizontal="center" vertical="center" wrapText="1"/>
      <protection/>
    </xf>
    <xf numFmtId="171" fontId="7" fillId="0" borderId="0" xfId="116" applyFont="1" applyBorder="1" applyAlignment="1">
      <alignment horizontal="center" vertical="center"/>
    </xf>
    <xf numFmtId="0" fontId="9" fillId="0" borderId="31" xfId="80" applyFont="1" applyBorder="1" applyAlignment="1">
      <alignment horizontal="left"/>
      <protection/>
    </xf>
    <xf numFmtId="0" fontId="9" fillId="0" borderId="26" xfId="80" applyFont="1" applyBorder="1" applyAlignment="1">
      <alignment horizontal="left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7">
      <selection activeCell="C9" sqref="C9:C11"/>
    </sheetView>
  </sheetViews>
  <sheetFormatPr defaultColWidth="9.140625" defaultRowHeight="15"/>
  <cols>
    <col min="1" max="1" width="6.28125" style="5" customWidth="1"/>
    <col min="2" max="2" width="9.8515625" style="5" customWidth="1"/>
    <col min="3" max="3" width="15.57421875" style="5" customWidth="1"/>
    <col min="4" max="4" width="16.140625" style="5" customWidth="1"/>
    <col min="5" max="5" width="14.140625" style="5" customWidth="1"/>
    <col min="6" max="6" width="19.8515625" style="5" customWidth="1"/>
    <col min="7" max="7" width="21.140625" style="5" customWidth="1"/>
    <col min="8" max="8" width="19.140625" style="5" customWidth="1"/>
    <col min="9" max="10" width="14.140625" style="5" customWidth="1"/>
    <col min="11" max="11" width="17.00390625" style="5" customWidth="1"/>
  </cols>
  <sheetData>
    <row r="1" ht="15">
      <c r="K1" s="6"/>
    </row>
    <row r="2" spans="1:11" ht="1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1.5" customHeight="1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ht="15.75" thickBot="1"/>
    <row r="6" spans="1:12" ht="50.25" customHeight="1">
      <c r="A6" s="23" t="s">
        <v>0</v>
      </c>
      <c r="B6" s="24"/>
      <c r="C6" s="34" t="s">
        <v>22</v>
      </c>
      <c r="D6" s="27" t="s">
        <v>23</v>
      </c>
      <c r="E6" s="27" t="s">
        <v>24</v>
      </c>
      <c r="F6" s="24" t="s">
        <v>1</v>
      </c>
      <c r="G6" s="24"/>
      <c r="H6" s="24"/>
      <c r="I6" s="27" t="s">
        <v>18</v>
      </c>
      <c r="J6" s="27"/>
      <c r="K6" s="32" t="s">
        <v>30</v>
      </c>
      <c r="L6" s="2"/>
    </row>
    <row r="7" spans="1:12" ht="103.5" customHeight="1" thickBot="1">
      <c r="A7" s="25"/>
      <c r="B7" s="26"/>
      <c r="C7" s="35"/>
      <c r="D7" s="28"/>
      <c r="E7" s="28"/>
      <c r="F7" s="9" t="s">
        <v>25</v>
      </c>
      <c r="G7" s="9" t="s">
        <v>26</v>
      </c>
      <c r="H7" s="9" t="s">
        <v>27</v>
      </c>
      <c r="I7" s="9" t="s">
        <v>28</v>
      </c>
      <c r="J7" s="9" t="s">
        <v>29</v>
      </c>
      <c r="K7" s="33"/>
      <c r="L7" s="2"/>
    </row>
    <row r="8" spans="1:11" s="4" customFormat="1" ht="15">
      <c r="A8" s="7" t="s">
        <v>2</v>
      </c>
      <c r="B8" s="8" t="s">
        <v>3</v>
      </c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19</v>
      </c>
      <c r="J8" s="8" t="s">
        <v>19</v>
      </c>
      <c r="K8" s="10" t="s">
        <v>19</v>
      </c>
    </row>
    <row r="9" spans="1:11" ht="15">
      <c r="A9" s="20">
        <v>2020</v>
      </c>
      <c r="B9" s="1" t="s">
        <v>5</v>
      </c>
      <c r="C9" s="11">
        <f>D9+E9</f>
        <v>156.85503599999998</v>
      </c>
      <c r="D9" s="12">
        <v>1.430446</v>
      </c>
      <c r="E9" s="12">
        <v>155.42459</v>
      </c>
      <c r="F9" s="12">
        <f>E9-G9</f>
        <v>-7.485370000000017</v>
      </c>
      <c r="G9" s="12">
        <v>162.90996</v>
      </c>
      <c r="H9" s="12">
        <v>0</v>
      </c>
      <c r="I9" s="12">
        <v>254.31</v>
      </c>
      <c r="J9" s="12">
        <v>1.871</v>
      </c>
      <c r="K9" s="13">
        <v>465.5710000000001</v>
      </c>
    </row>
    <row r="10" spans="1:11" ht="15">
      <c r="A10" s="21"/>
      <c r="B10" s="1" t="s">
        <v>6</v>
      </c>
      <c r="C10" s="11">
        <f>D10+E10</f>
        <v>145.611875</v>
      </c>
      <c r="D10" s="12">
        <v>1.313453</v>
      </c>
      <c r="E10" s="12">
        <v>144.298422</v>
      </c>
      <c r="F10" s="12">
        <f>E10-G10</f>
        <v>2.6984399999999766</v>
      </c>
      <c r="G10" s="12">
        <v>141.599982</v>
      </c>
      <c r="H10" s="12">
        <v>0</v>
      </c>
      <c r="I10" s="12">
        <v>247.113</v>
      </c>
      <c r="J10" s="12">
        <v>1.831</v>
      </c>
      <c r="K10" s="13">
        <v>436.75199999999995</v>
      </c>
    </row>
    <row r="11" spans="1:11" ht="15.75" thickBot="1">
      <c r="A11" s="21"/>
      <c r="B11" s="1" t="s">
        <v>7</v>
      </c>
      <c r="C11" s="11">
        <f>D11+E11</f>
        <v>135.572275</v>
      </c>
      <c r="D11" s="12">
        <v>0</v>
      </c>
      <c r="E11" s="12">
        <v>135.572275</v>
      </c>
      <c r="F11" s="12">
        <f>E11-G11</f>
        <v>-3.7177310000000148</v>
      </c>
      <c r="G11" s="12">
        <v>139.290006</v>
      </c>
      <c r="H11" s="12">
        <v>0</v>
      </c>
      <c r="I11" s="12">
        <v>224.394</v>
      </c>
      <c r="J11" s="12">
        <v>0</v>
      </c>
      <c r="K11" s="13">
        <v>394.677</v>
      </c>
    </row>
    <row r="12" spans="1:11" ht="15.75" thickBot="1">
      <c r="A12" s="30" t="s">
        <v>17</v>
      </c>
      <c r="B12" s="31"/>
      <c r="C12" s="15">
        <f aca="true" t="shared" si="0" ref="C12:H12">SUM(C9:C11)</f>
        <v>438.039186</v>
      </c>
      <c r="D12" s="16">
        <f t="shared" si="0"/>
        <v>2.743899</v>
      </c>
      <c r="E12" s="16">
        <f t="shared" si="0"/>
        <v>435.295287</v>
      </c>
      <c r="F12" s="16">
        <f t="shared" si="0"/>
        <v>-8.504661000000056</v>
      </c>
      <c r="G12" s="16">
        <f t="shared" si="0"/>
        <v>443.79994800000003</v>
      </c>
      <c r="H12" s="16">
        <f t="shared" si="0"/>
        <v>0</v>
      </c>
      <c r="I12" s="16">
        <f>AVERAGE(I9:I11)</f>
        <v>241.939</v>
      </c>
      <c r="J12" s="16">
        <f>AVERAGE(J9:J11)</f>
        <v>1.234</v>
      </c>
      <c r="K12" s="17">
        <f>AVERAGE(K9:K11)</f>
        <v>432.3333333333333</v>
      </c>
    </row>
    <row r="14" ht="15">
      <c r="K14" s="19"/>
    </row>
    <row r="15" spans="7:11" ht="15">
      <c r="G15" s="19"/>
      <c r="K15" s="19"/>
    </row>
    <row r="16" ht="15">
      <c r="K16" s="19"/>
    </row>
  </sheetData>
  <sheetProtection/>
  <mergeCells count="11">
    <mergeCell ref="A12:B12"/>
    <mergeCell ref="I6:J6"/>
    <mergeCell ref="K6:K7"/>
    <mergeCell ref="C6:C7"/>
    <mergeCell ref="D6:D7"/>
    <mergeCell ref="A9:A11"/>
    <mergeCell ref="A2:K3"/>
    <mergeCell ref="A6:B7"/>
    <mergeCell ref="E6:E7"/>
    <mergeCell ref="F6:H6"/>
    <mergeCell ref="A4:K4"/>
  </mergeCells>
  <printOptions horizontalCentered="1"/>
  <pageMargins left="0.17" right="0.1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6.28125" style="5" customWidth="1"/>
    <col min="2" max="2" width="9.8515625" style="5" customWidth="1"/>
    <col min="3" max="3" width="15.57421875" style="5" customWidth="1"/>
    <col min="4" max="4" width="16.140625" style="5" customWidth="1"/>
    <col min="5" max="5" width="14.140625" style="5" customWidth="1"/>
    <col min="6" max="6" width="19.8515625" style="5" customWidth="1"/>
    <col min="7" max="7" width="21.140625" style="5" customWidth="1"/>
    <col min="8" max="8" width="19.140625" style="5" customWidth="1"/>
    <col min="9" max="10" width="14.140625" style="5" customWidth="1"/>
    <col min="11" max="11" width="17.00390625" style="5" customWidth="1"/>
  </cols>
  <sheetData>
    <row r="1" ht="15">
      <c r="K1" s="6"/>
    </row>
    <row r="2" spans="1:11" ht="1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1.5" customHeight="1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ht="15.75" thickBot="1"/>
    <row r="6" spans="1:12" ht="50.25" customHeight="1">
      <c r="A6" s="23" t="s">
        <v>0</v>
      </c>
      <c r="B6" s="24"/>
      <c r="C6" s="34" t="s">
        <v>22</v>
      </c>
      <c r="D6" s="27" t="s">
        <v>23</v>
      </c>
      <c r="E6" s="27" t="s">
        <v>24</v>
      </c>
      <c r="F6" s="24" t="s">
        <v>1</v>
      </c>
      <c r="G6" s="24"/>
      <c r="H6" s="24"/>
      <c r="I6" s="27" t="s">
        <v>18</v>
      </c>
      <c r="J6" s="27"/>
      <c r="K6" s="32" t="s">
        <v>30</v>
      </c>
      <c r="L6" s="2"/>
    </row>
    <row r="7" spans="1:12" ht="103.5" customHeight="1" thickBot="1">
      <c r="A7" s="25"/>
      <c r="B7" s="26"/>
      <c r="C7" s="35"/>
      <c r="D7" s="28"/>
      <c r="E7" s="28"/>
      <c r="F7" s="9" t="s">
        <v>25</v>
      </c>
      <c r="G7" s="9" t="s">
        <v>26</v>
      </c>
      <c r="H7" s="9" t="s">
        <v>27</v>
      </c>
      <c r="I7" s="9" t="s">
        <v>28</v>
      </c>
      <c r="J7" s="9" t="s">
        <v>29</v>
      </c>
      <c r="K7" s="33"/>
      <c r="L7" s="2"/>
    </row>
    <row r="8" spans="1:11" s="4" customFormat="1" ht="15">
      <c r="A8" s="7" t="s">
        <v>2</v>
      </c>
      <c r="B8" s="8" t="s">
        <v>3</v>
      </c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19</v>
      </c>
      <c r="J8" s="8" t="s">
        <v>19</v>
      </c>
      <c r="K8" s="10" t="s">
        <v>19</v>
      </c>
    </row>
    <row r="9" spans="1:11" ht="15">
      <c r="A9" s="21">
        <v>2020</v>
      </c>
      <c r="B9" s="1" t="s">
        <v>8</v>
      </c>
      <c r="C9" s="11">
        <f aca="true" t="shared" si="0" ref="C9:C16">D9+E9</f>
        <v>122.184618</v>
      </c>
      <c r="D9" s="12">
        <v>0.63215</v>
      </c>
      <c r="E9" s="12">
        <v>121.552468</v>
      </c>
      <c r="F9" s="12">
        <f>E9-G9</f>
        <v>6.452458000000007</v>
      </c>
      <c r="G9" s="12">
        <v>115.10001</v>
      </c>
      <c r="H9" s="12">
        <v>0</v>
      </c>
      <c r="I9" s="12">
        <v>202.293</v>
      </c>
      <c r="J9" s="12">
        <v>0.843</v>
      </c>
      <c r="K9" s="14">
        <v>345.63700000000006</v>
      </c>
    </row>
    <row r="10" spans="1:11" ht="15">
      <c r="A10" s="21"/>
      <c r="B10" s="1" t="s">
        <v>9</v>
      </c>
      <c r="C10" s="11">
        <f t="shared" si="0"/>
        <v>110.56202</v>
      </c>
      <c r="D10" s="12">
        <v>0.938631</v>
      </c>
      <c r="E10" s="12">
        <v>109.623389</v>
      </c>
      <c r="F10" s="12">
        <f aca="true" t="shared" si="1" ref="F10:F15">E10-G10</f>
        <v>1.0233830000000097</v>
      </c>
      <c r="G10" s="12">
        <v>108.600006</v>
      </c>
      <c r="H10" s="12">
        <v>0</v>
      </c>
      <c r="I10" s="12">
        <v>180.919</v>
      </c>
      <c r="J10" s="12">
        <v>1.216</v>
      </c>
      <c r="K10" s="14">
        <v>329.487</v>
      </c>
    </row>
    <row r="11" spans="1:11" ht="15">
      <c r="A11" s="21"/>
      <c r="B11" s="1" t="s">
        <v>10</v>
      </c>
      <c r="C11" s="11">
        <f t="shared" si="0"/>
        <v>103.513351</v>
      </c>
      <c r="D11" s="12">
        <v>0.535899</v>
      </c>
      <c r="E11" s="12">
        <v>102.977452</v>
      </c>
      <c r="F11" s="12">
        <f t="shared" si="1"/>
        <v>1.2574120000000022</v>
      </c>
      <c r="G11" s="12">
        <v>101.72004</v>
      </c>
      <c r="H11" s="12">
        <v>0</v>
      </c>
      <c r="I11" s="12">
        <v>174.296</v>
      </c>
      <c r="J11" s="12">
        <v>0.591</v>
      </c>
      <c r="K11" s="14">
        <v>318.76</v>
      </c>
    </row>
    <row r="12" spans="1:11" ht="15">
      <c r="A12" s="21"/>
      <c r="B12" s="1" t="s">
        <v>11</v>
      </c>
      <c r="C12" s="11">
        <f t="shared" si="0"/>
        <v>116.608769</v>
      </c>
      <c r="D12" s="12">
        <v>0.166428</v>
      </c>
      <c r="E12" s="12">
        <v>116.442341</v>
      </c>
      <c r="F12" s="12">
        <f>E12-G12</f>
        <v>8.412363</v>
      </c>
      <c r="G12" s="12">
        <v>108.029978</v>
      </c>
      <c r="H12" s="12">
        <v>0</v>
      </c>
      <c r="I12" s="12">
        <v>192.388</v>
      </c>
      <c r="J12" s="12">
        <f>81/1000</f>
        <v>0.081</v>
      </c>
      <c r="K12" s="13">
        <v>316.972</v>
      </c>
    </row>
    <row r="13" spans="1:11" ht="15">
      <c r="A13" s="21"/>
      <c r="B13" s="1" t="s">
        <v>12</v>
      </c>
      <c r="C13" s="11">
        <f>D13+E13</f>
        <v>106.787389</v>
      </c>
      <c r="D13" s="12">
        <v>0.23081200000000002</v>
      </c>
      <c r="E13" s="12">
        <v>106.556577</v>
      </c>
      <c r="F13" s="12">
        <f>E13-G13</f>
        <v>-4.703414999999993</v>
      </c>
      <c r="G13" s="12">
        <v>111.259992</v>
      </c>
      <c r="H13" s="12">
        <v>0</v>
      </c>
      <c r="I13" s="12">
        <v>175.018</v>
      </c>
      <c r="J13" s="12">
        <f>217/1000</f>
        <v>0.217</v>
      </c>
      <c r="K13" s="14">
        <v>303.00200000000007</v>
      </c>
    </row>
    <row r="14" spans="1:11" ht="15">
      <c r="A14" s="21"/>
      <c r="B14" s="1" t="s">
        <v>13</v>
      </c>
      <c r="C14" s="11">
        <f t="shared" si="0"/>
        <v>103.173771</v>
      </c>
      <c r="D14" s="18">
        <f>203.44/1000</f>
        <v>0.20344</v>
      </c>
      <c r="E14" s="12">
        <v>102.970331</v>
      </c>
      <c r="F14" s="12">
        <f>E14-G14</f>
        <v>-3.2596690000000024</v>
      </c>
      <c r="G14" s="12">
        <v>106.23</v>
      </c>
      <c r="H14" s="12">
        <v>0</v>
      </c>
      <c r="I14" s="12">
        <v>180.988</v>
      </c>
      <c r="J14" s="18">
        <f>189/1000</f>
        <v>0.189</v>
      </c>
      <c r="K14" s="14">
        <v>339.802</v>
      </c>
    </row>
    <row r="15" spans="1:11" ht="15">
      <c r="A15" s="21"/>
      <c r="B15" s="1" t="s">
        <v>14</v>
      </c>
      <c r="C15" s="11">
        <f t="shared" si="0"/>
        <v>120.03681399999999</v>
      </c>
      <c r="D15" s="12">
        <f>417.986/1000</f>
        <v>0.41798599999999997</v>
      </c>
      <c r="E15" s="12">
        <v>119.618828</v>
      </c>
      <c r="F15" s="12">
        <f t="shared" si="1"/>
        <v>-15.41122</v>
      </c>
      <c r="G15" s="12">
        <v>135.030048</v>
      </c>
      <c r="H15" s="12">
        <v>0</v>
      </c>
      <c r="I15" s="12">
        <v>202.084</v>
      </c>
      <c r="J15" s="18">
        <v>0.463</v>
      </c>
      <c r="K15" s="14">
        <v>400.249</v>
      </c>
    </row>
    <row r="16" spans="1:11" ht="15">
      <c r="A16" s="21"/>
      <c r="B16" s="1" t="s">
        <v>15</v>
      </c>
      <c r="C16" s="11">
        <f t="shared" si="0"/>
        <v>142.511347</v>
      </c>
      <c r="D16" s="12">
        <v>0.342137</v>
      </c>
      <c r="E16" s="12">
        <v>142.16921</v>
      </c>
      <c r="F16" s="12">
        <f>E16-G16</f>
        <v>-2.670790000000011</v>
      </c>
      <c r="G16" s="12">
        <v>144.84</v>
      </c>
      <c r="H16" s="12">
        <v>0</v>
      </c>
      <c r="I16" s="12">
        <v>242.721</v>
      </c>
      <c r="J16" s="12">
        <v>0.376</v>
      </c>
      <c r="K16" s="13">
        <v>434.539</v>
      </c>
    </row>
    <row r="17" spans="1:11" ht="15.75" thickBot="1">
      <c r="A17" s="36"/>
      <c r="B17" s="3" t="s">
        <v>16</v>
      </c>
      <c r="C17" s="11">
        <f>D17+E17</f>
        <v>180.517284</v>
      </c>
      <c r="D17" s="12">
        <v>0.38518</v>
      </c>
      <c r="E17" s="12">
        <v>180.132104</v>
      </c>
      <c r="F17" s="12">
        <f>E17-G17</f>
        <v>14.082091999999989</v>
      </c>
      <c r="G17" s="12">
        <v>166.050012</v>
      </c>
      <c r="H17" s="12">
        <v>0</v>
      </c>
      <c r="I17" s="12">
        <v>285.455</v>
      </c>
      <c r="J17" s="12">
        <v>0.422</v>
      </c>
      <c r="K17" s="13">
        <v>472.159</v>
      </c>
    </row>
    <row r="18" spans="1:11" ht="15.75" thickBot="1">
      <c r="A18" s="30" t="s">
        <v>17</v>
      </c>
      <c r="B18" s="31"/>
      <c r="C18" s="15">
        <f aca="true" t="shared" si="2" ref="C18:H18">SUM(C9:C17)</f>
        <v>1105.8953629999999</v>
      </c>
      <c r="D18" s="16">
        <f t="shared" si="2"/>
        <v>3.852663</v>
      </c>
      <c r="E18" s="16">
        <f t="shared" si="2"/>
        <v>1102.0427</v>
      </c>
      <c r="F18" s="16">
        <f t="shared" si="2"/>
        <v>5.182614000000001</v>
      </c>
      <c r="G18" s="16">
        <f t="shared" si="2"/>
        <v>1096.860086</v>
      </c>
      <c r="H18" s="16">
        <f t="shared" si="2"/>
        <v>0</v>
      </c>
      <c r="I18" s="16">
        <f>AVERAGE(I9:I17)</f>
        <v>204.018</v>
      </c>
      <c r="J18" s="16">
        <f>AVERAGE(J9:J17)</f>
        <v>0.48866666666666675</v>
      </c>
      <c r="K18" s="17">
        <f>AVERAGE(K9:K17)</f>
        <v>362.28966666666673</v>
      </c>
    </row>
    <row r="20" spans="3:11" ht="15">
      <c r="C20" s="19"/>
      <c r="K20" s="19"/>
    </row>
    <row r="21" spans="7:11" ht="15">
      <c r="G21" s="19"/>
      <c r="K21" s="19"/>
    </row>
    <row r="22" ht="15">
      <c r="K22" s="19"/>
    </row>
  </sheetData>
  <sheetProtection/>
  <mergeCells count="11">
    <mergeCell ref="A9:A17"/>
    <mergeCell ref="A18:B18"/>
    <mergeCell ref="A2:K3"/>
    <mergeCell ref="A4:K4"/>
    <mergeCell ref="A6:B7"/>
    <mergeCell ref="C6:C7"/>
    <mergeCell ref="D6:D7"/>
    <mergeCell ref="E6:E7"/>
    <mergeCell ref="F6:H6"/>
    <mergeCell ref="I6:J6"/>
    <mergeCell ref="K6:K7"/>
  </mergeCells>
  <printOptions horizontalCentered="1"/>
  <pageMargins left="0.17" right="0.1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2021-02-01T11:22:51Z</dcterms:modified>
  <cp:category/>
  <cp:version/>
  <cp:contentType/>
  <cp:contentStatus/>
</cp:coreProperties>
</file>